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a6c13945aab2a31/Desktop/"/>
    </mc:Choice>
  </mc:AlternateContent>
  <xr:revisionPtr revIDLastSave="0" documentId="8_{539A21D1-19EE-4FA0-A69C-384622FD83B8}" xr6:coauthVersionLast="47" xr6:coauthVersionMax="47" xr10:uidLastSave="{00000000-0000-0000-0000-000000000000}"/>
  <bookViews>
    <workbookView xWindow="-108" yWindow="-108" windowWidth="23256" windowHeight="12576" xr2:uid="{F39C84B7-4B49-477F-90A6-B44D6CA377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  <c r="H45" i="1"/>
  <c r="H44" i="1"/>
  <c r="H43" i="1"/>
  <c r="H42" i="1"/>
  <c r="H41" i="1"/>
  <c r="H40" i="1"/>
  <c r="H39" i="1"/>
  <c r="H38" i="1"/>
  <c r="B46" i="1"/>
  <c r="G32" i="1"/>
  <c r="F32" i="1"/>
  <c r="E32" i="1"/>
  <c r="D32" i="1"/>
  <c r="H31" i="1"/>
  <c r="H30" i="1"/>
  <c r="B29" i="1"/>
  <c r="H29" i="1" s="1"/>
  <c r="B28" i="1"/>
  <c r="H28" i="1" s="1"/>
  <c r="B27" i="1"/>
  <c r="H27" i="1" s="1"/>
  <c r="B26" i="1"/>
  <c r="H26" i="1" s="1"/>
  <c r="B25" i="1"/>
  <c r="H25" i="1" s="1"/>
  <c r="B24" i="1"/>
  <c r="H24" i="1" s="1"/>
  <c r="G16" i="1"/>
  <c r="F16" i="1"/>
  <c r="E16" i="1"/>
  <c r="D16" i="1"/>
  <c r="E17" i="1" s="1"/>
  <c r="B16" i="1"/>
  <c r="H15" i="1"/>
  <c r="H14" i="1"/>
  <c r="H13" i="1"/>
  <c r="H12" i="1"/>
  <c r="H11" i="1"/>
  <c r="H10" i="1"/>
  <c r="H9" i="1"/>
  <c r="H8" i="1"/>
  <c r="E47" i="1" l="1"/>
  <c r="H46" i="1"/>
  <c r="H16" i="1"/>
  <c r="E33" i="1"/>
  <c r="H32" i="1"/>
  <c r="B32" i="1"/>
</calcChain>
</file>

<file path=xl/sharedStrings.xml><?xml version="1.0" encoding="utf-8"?>
<sst xmlns="http://schemas.openxmlformats.org/spreadsheetml/2006/main" count="50" uniqueCount="28">
  <si>
    <t>WSRF Budget Overview</t>
  </si>
  <si>
    <t>New Guideline Categories and Proposed Fund Allocation</t>
  </si>
  <si>
    <r>
      <t>2023 Cycle 1 Requests</t>
    </r>
    <r>
      <rPr>
        <sz val="9"/>
        <color theme="1"/>
        <rFont val="Calibri"/>
        <family val="2"/>
        <scheme val="minor"/>
      </rPr>
      <t xml:space="preserve">
</t>
    </r>
  </si>
  <si>
    <t>Projected Remaining</t>
  </si>
  <si>
    <t>CGS</t>
  </si>
  <si>
    <t>OWF</t>
  </si>
  <si>
    <t>WF3 HOA</t>
  </si>
  <si>
    <t>CAWA</t>
  </si>
  <si>
    <t>Planning, Studies, &amp; Permitting</t>
  </si>
  <si>
    <t>Water Supply Infrastructure</t>
  </si>
  <si>
    <t>Conservation, Efficiency, &amp; Reuse</t>
  </si>
  <si>
    <t>Irrigated Agriculture</t>
  </si>
  <si>
    <t>Watershed Health, Environmental, &amp; Recreational</t>
  </si>
  <si>
    <t>Education and Outreach</t>
  </si>
  <si>
    <t>Roundtable Projects</t>
  </si>
  <si>
    <t>Reserve Funds</t>
  </si>
  <si>
    <t>Total of Requests:</t>
  </si>
  <si>
    <t xml:space="preserve">2023 Cycle 2 Requests
</t>
  </si>
  <si>
    <t>CCWFHP</t>
  </si>
  <si>
    <t>Godfrey Ditch</t>
  </si>
  <si>
    <t>Ken Caryl West Ranch</t>
  </si>
  <si>
    <t>Lena Gulch</t>
  </si>
  <si>
    <t>CWA Youth Development</t>
  </si>
  <si>
    <t>Tamarack SWA Well 17</t>
  </si>
  <si>
    <t>Wadley Farm 3 HOA</t>
  </si>
  <si>
    <t>Lincoln Hills Cares</t>
  </si>
  <si>
    <t xml:space="preserve">2024 Cycle 2 Requests
</t>
  </si>
  <si>
    <t>May 2024 WSRF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</si>
</sst>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3" fillId="0" borderId="0" xfId="0" applyFont="1"/>
    <xf numFmtId="164" fontId="0" fillId="0" borderId="0" xfId="1" applyNumberFormat="1" applyFont="1" applyAlignment="1">
      <alignment horizontal="center" wrapText="1"/>
    </xf>
    <xf numFmtId="0" fontId="4" fillId="0" borderId="0" xfId="0" applyFont="1"/>
    <xf numFmtId="164" fontId="0" fillId="0" borderId="0" xfId="1" applyNumberFormat="1" applyFont="1" applyAlignment="1">
      <alignment horizontal="center"/>
    </xf>
    <xf numFmtId="0" fontId="2" fillId="2" borderId="1" xfId="0" applyFont="1" applyFill="1" applyBorder="1"/>
    <xf numFmtId="164" fontId="2" fillId="3" borderId="4" xfId="1" applyNumberFormat="1" applyFont="1" applyFill="1" applyBorder="1" applyAlignment="1">
      <alignment horizontal="center" wrapText="1"/>
    </xf>
    <xf numFmtId="0" fontId="2" fillId="0" borderId="5" xfId="0" applyFont="1" applyBorder="1"/>
    <xf numFmtId="164" fontId="0" fillId="0" borderId="6" xfId="1" applyNumberFormat="1" applyFont="1" applyBorder="1" applyAlignment="1">
      <alignment horizontal="center" wrapText="1"/>
    </xf>
    <xf numFmtId="164" fontId="2" fillId="3" borderId="7" xfId="1" applyNumberFormat="1" applyFont="1" applyFill="1" applyBorder="1" applyAlignment="1">
      <alignment horizontal="center" wrapText="1"/>
    </xf>
    <xf numFmtId="164" fontId="0" fillId="0" borderId="8" xfId="1" applyNumberFormat="1" applyFont="1" applyBorder="1" applyAlignment="1">
      <alignment horizontal="center" wrapText="1"/>
    </xf>
    <xf numFmtId="164" fontId="0" fillId="0" borderId="9" xfId="1" applyNumberFormat="1" applyFont="1" applyBorder="1" applyAlignment="1">
      <alignment horizontal="center" wrapText="1"/>
    </xf>
    <xf numFmtId="164" fontId="2" fillId="0" borderId="10" xfId="1" applyNumberFormat="1" applyFont="1" applyFill="1" applyBorder="1" applyAlignment="1">
      <alignment horizontal="center" wrapText="1"/>
    </xf>
    <xf numFmtId="0" fontId="0" fillId="0" borderId="9" xfId="0" applyBorder="1"/>
    <xf numFmtId="164" fontId="0" fillId="3" borderId="11" xfId="1" applyNumberFormat="1" applyFont="1" applyFill="1" applyBorder="1" applyAlignment="1">
      <alignment horizontal="center" wrapText="1"/>
    </xf>
    <xf numFmtId="164" fontId="0" fillId="0" borderId="5" xfId="1" applyNumberFormat="1" applyFont="1" applyBorder="1" applyAlignment="1">
      <alignment horizontal="center" wrapText="1"/>
    </xf>
    <xf numFmtId="164" fontId="0" fillId="0" borderId="6" xfId="1" applyNumberFormat="1" applyFont="1" applyBorder="1" applyAlignment="1">
      <alignment horizontal="center"/>
    </xf>
    <xf numFmtId="164" fontId="0" fillId="0" borderId="12" xfId="1" applyNumberFormat="1" applyFont="1" applyBorder="1" applyAlignment="1">
      <alignment horizontal="center" wrapText="1"/>
    </xf>
    <xf numFmtId="164" fontId="6" fillId="0" borderId="9" xfId="1" applyNumberFormat="1" applyFont="1" applyBorder="1" applyAlignment="1">
      <alignment horizontal="center" wrapText="1"/>
    </xf>
    <xf numFmtId="164" fontId="0" fillId="3" borderId="5" xfId="1" applyNumberFormat="1" applyFont="1" applyFill="1" applyBorder="1" applyAlignment="1">
      <alignment horizontal="center" wrapText="1"/>
    </xf>
    <xf numFmtId="0" fontId="2" fillId="3" borderId="13" xfId="0" applyFont="1" applyFill="1" applyBorder="1"/>
    <xf numFmtId="164" fontId="2" fillId="3" borderId="14" xfId="1" applyNumberFormat="1" applyFont="1" applyFill="1" applyBorder="1" applyAlignment="1">
      <alignment horizontal="center" wrapText="1"/>
    </xf>
    <xf numFmtId="164" fontId="2" fillId="3" borderId="15" xfId="1" applyNumberFormat="1" applyFont="1" applyFill="1" applyBorder="1" applyAlignment="1">
      <alignment horizontal="center" wrapText="1"/>
    </xf>
    <xf numFmtId="44" fontId="6" fillId="3" borderId="16" xfId="1" applyFont="1" applyFill="1" applyBorder="1" applyAlignment="1">
      <alignment horizontal="center" wrapText="1"/>
    </xf>
    <xf numFmtId="164" fontId="6" fillId="3" borderId="16" xfId="1" applyNumberFormat="1" applyFont="1" applyFill="1" applyBorder="1" applyAlignment="1">
      <alignment horizontal="center" wrapText="1"/>
    </xf>
    <xf numFmtId="164" fontId="2" fillId="3" borderId="14" xfId="1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44" fontId="0" fillId="0" borderId="0" xfId="0" applyNumberFormat="1"/>
    <xf numFmtId="164" fontId="0" fillId="0" borderId="0" xfId="0" applyNumberFormat="1" applyAlignment="1">
      <alignment horizontal="center"/>
    </xf>
    <xf numFmtId="164" fontId="2" fillId="2" borderId="17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3" borderId="3" xfId="1" applyNumberFormat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8CD80-77E3-4890-B6A0-743BE21D6691}">
  <sheetPr>
    <pageSetUpPr fitToPage="1"/>
  </sheetPr>
  <dimension ref="A1:I47"/>
  <sheetViews>
    <sheetView tabSelected="1" topLeftCell="A26" workbookViewId="0">
      <selection activeCell="H51" sqref="H51"/>
    </sheetView>
  </sheetViews>
  <sheetFormatPr defaultRowHeight="14.4" x14ac:dyDescent="0.3"/>
  <cols>
    <col min="1" max="1" width="51.109375" bestFit="1" customWidth="1"/>
    <col min="2" max="2" width="18.77734375" customWidth="1"/>
    <col min="4" max="4" width="11.5546875" customWidth="1"/>
    <col min="5" max="5" width="12.77734375" customWidth="1"/>
    <col min="6" max="6" width="10.88671875" bestFit="1" customWidth="1"/>
    <col min="7" max="7" width="12.109375" customWidth="1"/>
    <col min="8" max="8" width="17.21875" customWidth="1"/>
  </cols>
  <sheetData>
    <row r="1" spans="1:9" x14ac:dyDescent="0.3">
      <c r="H1" s="1"/>
      <c r="I1" s="2"/>
    </row>
    <row r="2" spans="1:9" ht="18" x14ac:dyDescent="0.35">
      <c r="A2" s="3" t="s">
        <v>0</v>
      </c>
      <c r="B2" s="4"/>
      <c r="H2" s="1"/>
      <c r="I2" s="2"/>
    </row>
    <row r="3" spans="1:9" x14ac:dyDescent="0.3">
      <c r="A3" s="5" t="s">
        <v>27</v>
      </c>
      <c r="B3" s="4"/>
      <c r="H3" s="1"/>
      <c r="I3" s="2"/>
    </row>
    <row r="4" spans="1:9" x14ac:dyDescent="0.3">
      <c r="B4" s="4"/>
      <c r="H4" s="1"/>
      <c r="I4" s="2"/>
    </row>
    <row r="5" spans="1:9" ht="15" thickBot="1" x14ac:dyDescent="0.35">
      <c r="B5" s="4"/>
      <c r="C5" s="4"/>
      <c r="D5" s="4"/>
      <c r="E5" s="4"/>
      <c r="F5" s="4"/>
      <c r="G5" s="4"/>
      <c r="H5" s="6"/>
    </row>
    <row r="6" spans="1:9" ht="29.4" thickBot="1" x14ac:dyDescent="0.35">
      <c r="A6" s="7" t="s">
        <v>1</v>
      </c>
      <c r="B6" s="7"/>
      <c r="C6" s="32"/>
      <c r="D6" s="33" t="s">
        <v>2</v>
      </c>
      <c r="E6" s="34"/>
      <c r="F6" s="34"/>
      <c r="G6" s="34"/>
      <c r="H6" s="8" t="s">
        <v>3</v>
      </c>
    </row>
    <row r="7" spans="1:9" x14ac:dyDescent="0.3">
      <c r="A7" s="9"/>
      <c r="B7" s="10"/>
      <c r="C7" s="11"/>
      <c r="D7" s="12" t="s">
        <v>4</v>
      </c>
      <c r="E7" s="13" t="s">
        <v>5</v>
      </c>
      <c r="F7" s="13" t="s">
        <v>6</v>
      </c>
      <c r="G7" s="13" t="s">
        <v>7</v>
      </c>
      <c r="H7" s="14"/>
    </row>
    <row r="8" spans="1:9" x14ac:dyDescent="0.3">
      <c r="A8" s="15" t="s">
        <v>8</v>
      </c>
      <c r="B8" s="10">
        <v>100000</v>
      </c>
      <c r="C8" s="16"/>
      <c r="D8" s="17">
        <v>40234.5</v>
      </c>
      <c r="E8" s="17"/>
      <c r="F8" s="17">
        <v>7500</v>
      </c>
      <c r="G8" s="17"/>
      <c r="H8" s="18">
        <f t="shared" ref="H8:H15" si="0">B8-SUM(D8:G8)</f>
        <v>52265.5</v>
      </c>
    </row>
    <row r="9" spans="1:9" x14ac:dyDescent="0.3">
      <c r="A9" s="15" t="s">
        <v>9</v>
      </c>
      <c r="B9" s="10">
        <v>100000</v>
      </c>
      <c r="C9" s="16"/>
      <c r="D9" s="19"/>
      <c r="E9" s="13"/>
      <c r="F9" s="13">
        <v>7500</v>
      </c>
      <c r="G9" s="13"/>
      <c r="H9" s="18">
        <f t="shared" si="0"/>
        <v>92500</v>
      </c>
    </row>
    <row r="10" spans="1:9" x14ac:dyDescent="0.3">
      <c r="A10" s="15" t="s">
        <v>10</v>
      </c>
      <c r="B10" s="10">
        <v>100000</v>
      </c>
      <c r="C10" s="16"/>
      <c r="D10" s="19"/>
      <c r="E10" s="20"/>
      <c r="F10" s="20"/>
      <c r="G10" s="20"/>
      <c r="H10" s="18">
        <f t="shared" si="0"/>
        <v>100000</v>
      </c>
    </row>
    <row r="11" spans="1:9" x14ac:dyDescent="0.3">
      <c r="A11" s="15" t="s">
        <v>11</v>
      </c>
      <c r="B11" s="10">
        <v>100000</v>
      </c>
      <c r="C11" s="16"/>
      <c r="D11" s="19"/>
      <c r="E11" s="13"/>
      <c r="F11" s="13"/>
      <c r="G11" s="13">
        <v>25000</v>
      </c>
      <c r="H11" s="18">
        <f t="shared" si="0"/>
        <v>75000</v>
      </c>
    </row>
    <row r="12" spans="1:9" x14ac:dyDescent="0.3">
      <c r="A12" s="15" t="s">
        <v>12</v>
      </c>
      <c r="B12" s="10">
        <v>100000</v>
      </c>
      <c r="C12" s="16"/>
      <c r="D12" s="19"/>
      <c r="E12" s="13">
        <v>20000</v>
      </c>
      <c r="F12" s="13"/>
      <c r="G12" s="13"/>
      <c r="H12" s="18">
        <f t="shared" si="0"/>
        <v>80000</v>
      </c>
    </row>
    <row r="13" spans="1:9" x14ac:dyDescent="0.3">
      <c r="A13" s="15" t="s">
        <v>13</v>
      </c>
      <c r="B13" s="10">
        <v>100000</v>
      </c>
      <c r="C13" s="16"/>
      <c r="D13" s="19"/>
      <c r="E13" s="13">
        <v>20000</v>
      </c>
      <c r="F13" s="13"/>
      <c r="G13" s="13"/>
      <c r="H13" s="18">
        <f t="shared" si="0"/>
        <v>80000</v>
      </c>
    </row>
    <row r="14" spans="1:9" x14ac:dyDescent="0.3">
      <c r="A14" s="15" t="s">
        <v>14</v>
      </c>
      <c r="B14" s="10">
        <v>137500</v>
      </c>
      <c r="C14" s="16"/>
      <c r="D14" s="12"/>
      <c r="E14" s="13"/>
      <c r="F14" s="13"/>
      <c r="G14" s="13"/>
      <c r="H14" s="18">
        <f t="shared" si="0"/>
        <v>137500</v>
      </c>
    </row>
    <row r="15" spans="1:9" x14ac:dyDescent="0.3">
      <c r="A15" s="15" t="s">
        <v>15</v>
      </c>
      <c r="B15" s="10">
        <v>68000</v>
      </c>
      <c r="C15" s="21"/>
      <c r="D15" s="12"/>
      <c r="E15" s="13"/>
      <c r="F15" s="13"/>
      <c r="G15" s="13"/>
      <c r="H15" s="18">
        <f t="shared" si="0"/>
        <v>68000</v>
      </c>
    </row>
    <row r="16" spans="1:9" ht="15" thickBot="1" x14ac:dyDescent="0.35">
      <c r="A16" s="22"/>
      <c r="B16" s="23">
        <f>SUM(B8:B15)</f>
        <v>805500</v>
      </c>
      <c r="C16" s="24"/>
      <c r="D16" s="25">
        <f>SUM(D8:D14)</f>
        <v>40234.5</v>
      </c>
      <c r="E16" s="26">
        <f t="shared" ref="E16:G16" si="1">SUM(E8:E14)</f>
        <v>40000</v>
      </c>
      <c r="F16" s="26">
        <f t="shared" si="1"/>
        <v>15000</v>
      </c>
      <c r="G16" s="26">
        <f t="shared" si="1"/>
        <v>25000</v>
      </c>
      <c r="H16" s="27">
        <f>SUM(H8:H15)</f>
        <v>685265.5</v>
      </c>
    </row>
    <row r="17" spans="1:8" x14ac:dyDescent="0.3">
      <c r="B17" s="28"/>
      <c r="D17" s="29" t="s">
        <v>16</v>
      </c>
      <c r="E17" s="30">
        <f>SUM(D16:G16)</f>
        <v>120234.5</v>
      </c>
      <c r="H17" s="31"/>
    </row>
    <row r="18" spans="1:8" x14ac:dyDescent="0.3">
      <c r="H18" s="31"/>
    </row>
    <row r="19" spans="1:8" x14ac:dyDescent="0.3">
      <c r="H19" s="1"/>
    </row>
    <row r="20" spans="1:8" x14ac:dyDescent="0.3">
      <c r="H20" s="1"/>
    </row>
    <row r="21" spans="1:8" ht="15" thickBot="1" x14ac:dyDescent="0.35">
      <c r="B21" s="4"/>
      <c r="C21" s="4"/>
      <c r="D21" s="4"/>
      <c r="E21" s="4"/>
      <c r="F21" s="4"/>
      <c r="G21" s="4"/>
      <c r="H21" s="6"/>
    </row>
    <row r="22" spans="1:8" ht="29.4" thickBot="1" x14ac:dyDescent="0.35">
      <c r="A22" s="7" t="s">
        <v>1</v>
      </c>
      <c r="B22" s="7"/>
      <c r="C22" s="32"/>
      <c r="D22" s="33" t="s">
        <v>17</v>
      </c>
      <c r="E22" s="34"/>
      <c r="F22" s="34"/>
      <c r="G22" s="34"/>
      <c r="H22" s="8" t="s">
        <v>3</v>
      </c>
    </row>
    <row r="23" spans="1:8" ht="28.8" x14ac:dyDescent="0.3">
      <c r="A23" s="9"/>
      <c r="B23" s="10"/>
      <c r="C23" s="11"/>
      <c r="D23" s="12" t="s">
        <v>18</v>
      </c>
      <c r="E23" s="13" t="s">
        <v>19</v>
      </c>
      <c r="F23" s="13" t="s">
        <v>20</v>
      </c>
      <c r="G23" s="13" t="s">
        <v>21</v>
      </c>
      <c r="H23" s="14"/>
    </row>
    <row r="24" spans="1:8" x14ac:dyDescent="0.3">
      <c r="A24" s="15" t="s">
        <v>8</v>
      </c>
      <c r="B24" s="10">
        <f>52266+10789</f>
        <v>63055</v>
      </c>
      <c r="C24" s="16"/>
      <c r="D24" s="17"/>
      <c r="E24" s="17"/>
      <c r="F24" s="17"/>
      <c r="G24" s="17"/>
      <c r="H24" s="18">
        <f t="shared" ref="H24:H31" si="2">B24-SUM(D24:G24)</f>
        <v>63055</v>
      </c>
    </row>
    <row r="25" spans="1:8" x14ac:dyDescent="0.3">
      <c r="A25" s="15" t="s">
        <v>9</v>
      </c>
      <c r="B25" s="10">
        <f>92500+10789</f>
        <v>103289</v>
      </c>
      <c r="C25" s="16"/>
      <c r="D25" s="19"/>
      <c r="E25" s="13">
        <v>18000</v>
      </c>
      <c r="F25" s="13">
        <v>12500</v>
      </c>
      <c r="G25" s="13">
        <v>99999</v>
      </c>
      <c r="H25" s="18">
        <f t="shared" si="2"/>
        <v>-27210</v>
      </c>
    </row>
    <row r="26" spans="1:8" x14ac:dyDescent="0.3">
      <c r="A26" s="15" t="s">
        <v>10</v>
      </c>
      <c r="B26" s="10">
        <f>100000+10789</f>
        <v>110789</v>
      </c>
      <c r="C26" s="16"/>
      <c r="D26" s="19"/>
      <c r="E26" s="20"/>
      <c r="F26" s="20">
        <v>12500</v>
      </c>
      <c r="G26" s="20"/>
      <c r="H26" s="18">
        <f t="shared" si="2"/>
        <v>98289</v>
      </c>
    </row>
    <row r="27" spans="1:8" x14ac:dyDescent="0.3">
      <c r="A27" s="15" t="s">
        <v>11</v>
      </c>
      <c r="B27" s="10">
        <f>75000+10789</f>
        <v>85789</v>
      </c>
      <c r="C27" s="16"/>
      <c r="D27" s="19"/>
      <c r="E27" s="13">
        <v>10000</v>
      </c>
      <c r="F27" s="13"/>
      <c r="G27" s="13"/>
      <c r="H27" s="18">
        <f t="shared" si="2"/>
        <v>75789</v>
      </c>
    </row>
    <row r="28" spans="1:8" x14ac:dyDescent="0.3">
      <c r="A28" s="15" t="s">
        <v>12</v>
      </c>
      <c r="B28" s="10">
        <f>80000+10789</f>
        <v>90789</v>
      </c>
      <c r="C28" s="16"/>
      <c r="D28" s="19">
        <v>18750</v>
      </c>
      <c r="E28" s="13"/>
      <c r="F28" s="13"/>
      <c r="G28" s="13"/>
      <c r="H28" s="18">
        <f t="shared" si="2"/>
        <v>72039</v>
      </c>
    </row>
    <row r="29" spans="1:8" x14ac:dyDescent="0.3">
      <c r="A29" s="15" t="s">
        <v>13</v>
      </c>
      <c r="B29" s="10">
        <f>80000+10789</f>
        <v>90789</v>
      </c>
      <c r="C29" s="16"/>
      <c r="D29" s="19"/>
      <c r="E29" s="13"/>
      <c r="F29" s="13"/>
      <c r="G29" s="13"/>
      <c r="H29" s="18">
        <f t="shared" si="2"/>
        <v>90789</v>
      </c>
    </row>
    <row r="30" spans="1:8" x14ac:dyDescent="0.3">
      <c r="A30" s="15" t="s">
        <v>14</v>
      </c>
      <c r="B30" s="10">
        <v>137500</v>
      </c>
      <c r="C30" s="16"/>
      <c r="D30" s="12"/>
      <c r="E30" s="13"/>
      <c r="F30" s="13"/>
      <c r="G30" s="13"/>
      <c r="H30" s="18">
        <f t="shared" si="2"/>
        <v>137500</v>
      </c>
    </row>
    <row r="31" spans="1:8" x14ac:dyDescent="0.3">
      <c r="A31" s="15" t="s">
        <v>15</v>
      </c>
      <c r="B31" s="10">
        <v>68000</v>
      </c>
      <c r="C31" s="21"/>
      <c r="D31" s="12"/>
      <c r="E31" s="13"/>
      <c r="F31" s="13"/>
      <c r="G31" s="13"/>
      <c r="H31" s="18">
        <f t="shared" si="2"/>
        <v>68000</v>
      </c>
    </row>
    <row r="32" spans="1:8" ht="15" thickBot="1" x14ac:dyDescent="0.35">
      <c r="A32" s="22"/>
      <c r="B32" s="23">
        <f>SUM(B24:B31)</f>
        <v>750000</v>
      </c>
      <c r="C32" s="24"/>
      <c r="D32" s="25">
        <f>SUM(D24:D30)</f>
        <v>18750</v>
      </c>
      <c r="E32" s="26">
        <f t="shared" ref="E32:G32" si="3">SUM(E24:E30)</f>
        <v>28000</v>
      </c>
      <c r="F32" s="26">
        <f t="shared" si="3"/>
        <v>25000</v>
      </c>
      <c r="G32" s="26">
        <f t="shared" si="3"/>
        <v>99999</v>
      </c>
      <c r="H32" s="27">
        <f>SUM(H24:H31)</f>
        <v>578251</v>
      </c>
    </row>
    <row r="33" spans="1:8" x14ac:dyDescent="0.3">
      <c r="B33" s="28"/>
      <c r="D33" s="29" t="s">
        <v>16</v>
      </c>
      <c r="E33" s="30">
        <f>SUM(D32:G32)</f>
        <v>171749</v>
      </c>
      <c r="H33" s="31"/>
    </row>
    <row r="34" spans="1:8" x14ac:dyDescent="0.3">
      <c r="H34" s="31"/>
    </row>
    <row r="35" spans="1:8" ht="15" thickBot="1" x14ac:dyDescent="0.35">
      <c r="H35" s="1"/>
    </row>
    <row r="36" spans="1:8" ht="29.4" thickBot="1" x14ac:dyDescent="0.35">
      <c r="A36" s="7" t="s">
        <v>1</v>
      </c>
      <c r="B36" s="7"/>
      <c r="C36" s="32"/>
      <c r="D36" s="33" t="s">
        <v>26</v>
      </c>
      <c r="E36" s="34"/>
      <c r="F36" s="34"/>
      <c r="G36" s="34"/>
      <c r="H36" s="8" t="s">
        <v>3</v>
      </c>
    </row>
    <row r="37" spans="1:8" ht="43.2" x14ac:dyDescent="0.3">
      <c r="A37" s="9"/>
      <c r="B37" s="10"/>
      <c r="C37" s="11"/>
      <c r="D37" s="13" t="s">
        <v>23</v>
      </c>
      <c r="E37" s="13" t="s">
        <v>24</v>
      </c>
      <c r="F37" s="13" t="s">
        <v>25</v>
      </c>
      <c r="G37" s="13" t="s">
        <v>22</v>
      </c>
      <c r="H37" s="14"/>
    </row>
    <row r="38" spans="1:8" x14ac:dyDescent="0.3">
      <c r="A38" s="15" t="s">
        <v>8</v>
      </c>
      <c r="B38" s="10">
        <v>63055</v>
      </c>
      <c r="C38" s="16"/>
      <c r="D38" s="17"/>
      <c r="E38" s="17"/>
      <c r="F38" s="17"/>
      <c r="G38" s="17"/>
      <c r="H38" s="18">
        <f t="shared" ref="H38:H45" si="4">B38-SUM(D38:G38)</f>
        <v>63055</v>
      </c>
    </row>
    <row r="39" spans="1:8" x14ac:dyDescent="0.3">
      <c r="A39" s="15" t="s">
        <v>9</v>
      </c>
      <c r="B39" s="10">
        <v>-27210</v>
      </c>
      <c r="C39" s="16"/>
      <c r="D39" s="13"/>
      <c r="E39" s="13"/>
      <c r="F39" s="13"/>
      <c r="G39" s="13"/>
      <c r="H39" s="18">
        <f t="shared" si="4"/>
        <v>-27210</v>
      </c>
    </row>
    <row r="40" spans="1:8" x14ac:dyDescent="0.3">
      <c r="A40" s="15" t="s">
        <v>10</v>
      </c>
      <c r="B40" s="10">
        <v>98289</v>
      </c>
      <c r="C40" s="16"/>
      <c r="D40" s="20"/>
      <c r="E40" s="20">
        <v>40000</v>
      </c>
      <c r="F40" s="20"/>
      <c r="G40" s="20"/>
      <c r="H40" s="18">
        <f t="shared" si="4"/>
        <v>58289</v>
      </c>
    </row>
    <row r="41" spans="1:8" x14ac:dyDescent="0.3">
      <c r="A41" s="15" t="s">
        <v>11</v>
      </c>
      <c r="B41" s="10">
        <v>75789</v>
      </c>
      <c r="C41" s="16"/>
      <c r="D41" s="13">
        <v>75000</v>
      </c>
      <c r="E41" s="13"/>
      <c r="F41" s="13"/>
      <c r="G41" s="13"/>
      <c r="H41" s="18">
        <f t="shared" si="4"/>
        <v>789</v>
      </c>
    </row>
    <row r="42" spans="1:8" x14ac:dyDescent="0.3">
      <c r="A42" s="15" t="s">
        <v>12</v>
      </c>
      <c r="B42" s="10">
        <v>72039</v>
      </c>
      <c r="C42" s="16"/>
      <c r="D42" s="13"/>
      <c r="E42" s="13"/>
      <c r="F42" s="13"/>
      <c r="G42" s="13"/>
      <c r="H42" s="18">
        <f t="shared" si="4"/>
        <v>72039</v>
      </c>
    </row>
    <row r="43" spans="1:8" x14ac:dyDescent="0.3">
      <c r="A43" s="15" t="s">
        <v>13</v>
      </c>
      <c r="B43" s="10">
        <v>90789</v>
      </c>
      <c r="C43" s="16"/>
      <c r="D43" s="13"/>
      <c r="E43" s="13"/>
      <c r="F43" s="13">
        <v>15000</v>
      </c>
      <c r="G43" s="13">
        <v>46875</v>
      </c>
      <c r="H43" s="18">
        <f t="shared" si="4"/>
        <v>28914</v>
      </c>
    </row>
    <row r="44" spans="1:8" x14ac:dyDescent="0.3">
      <c r="A44" s="15" t="s">
        <v>14</v>
      </c>
      <c r="B44" s="10">
        <v>137500</v>
      </c>
      <c r="C44" s="16"/>
      <c r="D44" s="13"/>
      <c r="E44" s="13"/>
      <c r="F44" s="13"/>
      <c r="G44" s="13"/>
      <c r="H44" s="18">
        <f t="shared" si="4"/>
        <v>137500</v>
      </c>
    </row>
    <row r="45" spans="1:8" x14ac:dyDescent="0.3">
      <c r="A45" s="15" t="s">
        <v>15</v>
      </c>
      <c r="B45" s="10">
        <v>68000</v>
      </c>
      <c r="C45" s="21"/>
      <c r="D45" s="13"/>
      <c r="E45" s="13"/>
      <c r="F45" s="13"/>
      <c r="G45" s="13"/>
      <c r="H45" s="18">
        <f t="shared" si="4"/>
        <v>68000</v>
      </c>
    </row>
    <row r="46" spans="1:8" ht="15" thickBot="1" x14ac:dyDescent="0.35">
      <c r="A46" s="22"/>
      <c r="B46" s="23">
        <f>SUM(B38:B45)</f>
        <v>578251</v>
      </c>
      <c r="C46" s="24"/>
      <c r="D46" s="25">
        <f>SUM(D38:D45)</f>
        <v>75000</v>
      </c>
      <c r="E46" s="25">
        <f t="shared" ref="E46:G46" si="5">SUM(E38:E45)</f>
        <v>40000</v>
      </c>
      <c r="F46" s="25">
        <f t="shared" si="5"/>
        <v>15000</v>
      </c>
      <c r="G46" s="25">
        <f t="shared" si="5"/>
        <v>46875</v>
      </c>
      <c r="H46" s="27">
        <f>SUM(H38:H45)</f>
        <v>401376</v>
      </c>
    </row>
    <row r="47" spans="1:8" x14ac:dyDescent="0.3">
      <c r="B47" s="28"/>
      <c r="D47" s="29" t="s">
        <v>16</v>
      </c>
      <c r="E47" s="30">
        <f>SUM(D46:G46)</f>
        <v>176875</v>
      </c>
      <c r="H47" s="31"/>
    </row>
  </sheetData>
  <mergeCells count="3">
    <mergeCell ref="D6:G6"/>
    <mergeCell ref="D22:G22"/>
    <mergeCell ref="D36:G36"/>
  </mergeCells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Darling</dc:creator>
  <cp:lastModifiedBy>Diane Kielty</cp:lastModifiedBy>
  <cp:lastPrinted>2024-02-08T19:01:28Z</cp:lastPrinted>
  <dcterms:created xsi:type="dcterms:W3CDTF">2023-11-09T19:11:47Z</dcterms:created>
  <dcterms:modified xsi:type="dcterms:W3CDTF">2024-05-03T19:48:01Z</dcterms:modified>
</cp:coreProperties>
</file>