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a6c13945aab2a31/Desktop/"/>
    </mc:Choice>
  </mc:AlternateContent>
  <xr:revisionPtr revIDLastSave="0" documentId="8_{2162CD64-D5D0-4050-8252-894CB641D6D5}" xr6:coauthVersionLast="47" xr6:coauthVersionMax="47" xr10:uidLastSave="{00000000-0000-0000-0000-000000000000}"/>
  <bookViews>
    <workbookView xWindow="384" yWindow="384" windowWidth="11304" windowHeight="12144" xr2:uid="{F39C84B7-4B49-477F-90A6-B44D6CA377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F32" i="1"/>
  <c r="E32" i="1"/>
  <c r="D32" i="1"/>
  <c r="K31" i="1"/>
  <c r="K30" i="1"/>
  <c r="B29" i="1"/>
  <c r="K29" i="1" s="1"/>
  <c r="B28" i="1"/>
  <c r="K28" i="1" s="1"/>
  <c r="B27" i="1"/>
  <c r="K27" i="1" s="1"/>
  <c r="B26" i="1"/>
  <c r="K26" i="1" s="1"/>
  <c r="B25" i="1"/>
  <c r="K25" i="1" s="1"/>
  <c r="B24" i="1"/>
  <c r="K24" i="1" s="1"/>
  <c r="E17" i="1"/>
  <c r="G16" i="1"/>
  <c r="F16" i="1"/>
  <c r="E16" i="1"/>
  <c r="D16" i="1"/>
  <c r="B16" i="1"/>
  <c r="K15" i="1"/>
  <c r="K14" i="1"/>
  <c r="K13" i="1"/>
  <c r="K12" i="1"/>
  <c r="K11" i="1"/>
  <c r="K10" i="1"/>
  <c r="K9" i="1"/>
  <c r="K8" i="1"/>
  <c r="K16" i="1" s="1"/>
  <c r="K18" i="1" s="1"/>
  <c r="E33" i="1" l="1"/>
  <c r="K32" i="1"/>
  <c r="B32" i="1"/>
</calcChain>
</file>

<file path=xl/sharedStrings.xml><?xml version="1.0" encoding="utf-8"?>
<sst xmlns="http://schemas.openxmlformats.org/spreadsheetml/2006/main" count="37" uniqueCount="25">
  <si>
    <t>WSRF Budget Overview</t>
  </si>
  <si>
    <t>New Guideline Categories and Proposed Fund Allocation</t>
  </si>
  <si>
    <r>
      <t>2023 Cycle 1 Requests</t>
    </r>
    <r>
      <rPr>
        <sz val="9"/>
        <color theme="1"/>
        <rFont val="Calibri"/>
        <family val="2"/>
        <scheme val="minor"/>
      </rPr>
      <t xml:space="preserve">
</t>
    </r>
  </si>
  <si>
    <t>Projected Remaining</t>
  </si>
  <si>
    <t>CGS</t>
  </si>
  <si>
    <t>OWF</t>
  </si>
  <si>
    <t>WF3 HOA</t>
  </si>
  <si>
    <t>CAWA</t>
  </si>
  <si>
    <t>Planning, Studies, &amp; Permitting</t>
  </si>
  <si>
    <t>Water Supply Infrastructure</t>
  </si>
  <si>
    <t>Conservation, Efficiency, &amp; Reuse</t>
  </si>
  <si>
    <t>Irrigated Agriculture</t>
  </si>
  <si>
    <t>Watershed Health, Environmental, &amp; Recreational</t>
  </si>
  <si>
    <t>Education and Outreach</t>
  </si>
  <si>
    <t>Roundtable Projects</t>
  </si>
  <si>
    <t>Reserve Funds</t>
  </si>
  <si>
    <t>Total of Requests:</t>
  </si>
  <si>
    <t>Metro WSRF Cap:</t>
  </si>
  <si>
    <t>Planned 2023 addition of WSRF funds:</t>
  </si>
  <si>
    <t xml:space="preserve">2023 Cycle 2 Requests
</t>
  </si>
  <si>
    <t>CCWFHP</t>
  </si>
  <si>
    <t>Godfrey Ditch</t>
  </si>
  <si>
    <t>Ken Caryl West Ranch</t>
  </si>
  <si>
    <t>Lena Gulch</t>
  </si>
  <si>
    <t>February 2024 WSRF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</si>
</sst>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0" fontId="3" fillId="0" borderId="0" xfId="0" applyFont="1"/>
    <xf numFmtId="164" fontId="0" fillId="0" borderId="0" xfId="1" applyNumberFormat="1" applyFont="1" applyAlignment="1">
      <alignment horizontal="center" wrapText="1"/>
    </xf>
    <xf numFmtId="0" fontId="4" fillId="0" borderId="0" xfId="0" applyFont="1"/>
    <xf numFmtId="164" fontId="0" fillId="0" borderId="0" xfId="1" applyNumberFormat="1" applyFont="1" applyAlignment="1">
      <alignment horizontal="center"/>
    </xf>
    <xf numFmtId="0" fontId="2" fillId="2" borderId="1" xfId="0" applyFont="1" applyFill="1" applyBorder="1"/>
    <xf numFmtId="164" fontId="2" fillId="3" borderId="5" xfId="1" applyNumberFormat="1" applyFont="1" applyFill="1" applyBorder="1" applyAlignment="1">
      <alignment horizontal="center" wrapText="1"/>
    </xf>
    <xf numFmtId="0" fontId="2" fillId="0" borderId="6" xfId="0" applyFont="1" applyBorder="1"/>
    <xf numFmtId="164" fontId="0" fillId="0" borderId="7" xfId="1" applyNumberFormat="1" applyFont="1" applyBorder="1" applyAlignment="1">
      <alignment horizontal="center" wrapText="1"/>
    </xf>
    <xf numFmtId="164" fontId="2" fillId="3" borderId="8" xfId="1" applyNumberFormat="1" applyFont="1" applyFill="1" applyBorder="1" applyAlignment="1">
      <alignment horizontal="center" wrapText="1"/>
    </xf>
    <xf numFmtId="164" fontId="0" fillId="0" borderId="9" xfId="1" applyNumberFormat="1" applyFont="1" applyBorder="1" applyAlignment="1">
      <alignment horizontal="center" wrapText="1"/>
    </xf>
    <xf numFmtId="164" fontId="0" fillId="0" borderId="10" xfId="1" applyNumberFormat="1" applyFont="1" applyBorder="1" applyAlignment="1">
      <alignment horizontal="center" wrapText="1"/>
    </xf>
    <xf numFmtId="164" fontId="2" fillId="0" borderId="11" xfId="1" applyNumberFormat="1" applyFont="1" applyFill="1" applyBorder="1" applyAlignment="1">
      <alignment horizontal="center" wrapText="1"/>
    </xf>
    <xf numFmtId="0" fontId="0" fillId="0" borderId="10" xfId="0" applyBorder="1"/>
    <xf numFmtId="164" fontId="0" fillId="3" borderId="12" xfId="1" applyNumberFormat="1" applyFont="1" applyFill="1" applyBorder="1" applyAlignment="1">
      <alignment horizontal="center" wrapText="1"/>
    </xf>
    <xf numFmtId="164" fontId="0" fillId="0" borderId="6" xfId="1" applyNumberFormat="1" applyFont="1" applyBorder="1" applyAlignment="1">
      <alignment horizontal="center" wrapText="1"/>
    </xf>
    <xf numFmtId="164" fontId="0" fillId="0" borderId="7" xfId="1" applyNumberFormat="1" applyFont="1" applyBorder="1" applyAlignment="1">
      <alignment horizontal="center"/>
    </xf>
    <xf numFmtId="164" fontId="0" fillId="0" borderId="13" xfId="1" applyNumberFormat="1" applyFont="1" applyBorder="1" applyAlignment="1">
      <alignment horizontal="center" wrapText="1"/>
    </xf>
    <xf numFmtId="164" fontId="6" fillId="0" borderId="10" xfId="1" applyNumberFormat="1" applyFont="1" applyBorder="1" applyAlignment="1">
      <alignment horizontal="center" wrapText="1"/>
    </xf>
    <xf numFmtId="164" fontId="0" fillId="3" borderId="6" xfId="1" applyNumberFormat="1" applyFont="1" applyFill="1" applyBorder="1" applyAlignment="1">
      <alignment horizontal="center" wrapText="1"/>
    </xf>
    <xf numFmtId="0" fontId="2" fillId="3" borderId="14" xfId="0" applyFont="1" applyFill="1" applyBorder="1"/>
    <xf numFmtId="164" fontId="2" fillId="3" borderId="15" xfId="1" applyNumberFormat="1" applyFont="1" applyFill="1" applyBorder="1" applyAlignment="1">
      <alignment horizontal="center" wrapText="1"/>
    </xf>
    <xf numFmtId="164" fontId="2" fillId="3" borderId="16" xfId="1" applyNumberFormat="1" applyFont="1" applyFill="1" applyBorder="1" applyAlignment="1">
      <alignment horizontal="center" wrapText="1"/>
    </xf>
    <xf numFmtId="44" fontId="6" fillId="3" borderId="17" xfId="1" applyFont="1" applyFill="1" applyBorder="1" applyAlignment="1">
      <alignment horizontal="center" wrapText="1"/>
    </xf>
    <xf numFmtId="164" fontId="6" fillId="3" borderId="17" xfId="1" applyNumberFormat="1" applyFont="1" applyFill="1" applyBorder="1" applyAlignment="1">
      <alignment horizontal="center" wrapText="1"/>
    </xf>
    <xf numFmtId="164" fontId="6" fillId="3" borderId="14" xfId="1" applyNumberFormat="1" applyFont="1" applyFill="1" applyBorder="1" applyAlignment="1">
      <alignment horizontal="center" wrapText="1"/>
    </xf>
    <xf numFmtId="164" fontId="2" fillId="3" borderId="15" xfId="1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44" fontId="0" fillId="0" borderId="0" xfId="0" applyNumberFormat="1"/>
    <xf numFmtId="164" fontId="0" fillId="0" borderId="0" xfId="0" applyNumberFormat="1" applyAlignment="1">
      <alignment horizontal="center"/>
    </xf>
    <xf numFmtId="164" fontId="2" fillId="2" borderId="18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3" borderId="3" xfId="1" applyNumberFormat="1" applyFont="1" applyFill="1" applyBorder="1" applyAlignment="1">
      <alignment horizontal="center" wrapText="1"/>
    </xf>
    <xf numFmtId="164" fontId="2" fillId="3" borderId="4" xfId="1" applyNumberFormat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8CD80-77E3-4890-B6A0-743BE21D6691}">
  <sheetPr>
    <pageSetUpPr fitToPage="1"/>
  </sheetPr>
  <dimension ref="A1:L35"/>
  <sheetViews>
    <sheetView tabSelected="1" workbookViewId="0">
      <selection activeCell="A3" sqref="A3"/>
    </sheetView>
  </sheetViews>
  <sheetFormatPr defaultRowHeight="14.4" x14ac:dyDescent="0.3"/>
  <cols>
    <col min="1" max="1" width="22" customWidth="1"/>
    <col min="2" max="2" width="18.77734375" customWidth="1"/>
    <col min="4" max="4" width="29" customWidth="1"/>
    <col min="5" max="5" width="15.44140625" customWidth="1"/>
    <col min="11" max="11" width="17.21875" customWidth="1"/>
  </cols>
  <sheetData>
    <row r="1" spans="1:12" x14ac:dyDescent="0.3">
      <c r="K1" s="1"/>
      <c r="L1" s="2"/>
    </row>
    <row r="2" spans="1:12" ht="18" x14ac:dyDescent="0.35">
      <c r="A2" s="3" t="s">
        <v>0</v>
      </c>
      <c r="B2" s="4"/>
      <c r="K2" s="1"/>
      <c r="L2" s="2"/>
    </row>
    <row r="3" spans="1:12" x14ac:dyDescent="0.3">
      <c r="A3" s="5" t="s">
        <v>24</v>
      </c>
      <c r="B3" s="4"/>
      <c r="K3" s="1"/>
      <c r="L3" s="2"/>
    </row>
    <row r="4" spans="1:12" x14ac:dyDescent="0.3">
      <c r="B4" s="4"/>
      <c r="K4" s="1"/>
      <c r="L4" s="2"/>
    </row>
    <row r="5" spans="1:12" ht="15" thickBot="1" x14ac:dyDescent="0.35">
      <c r="B5" s="4"/>
      <c r="C5" s="4"/>
      <c r="D5" s="4"/>
      <c r="E5" s="4"/>
      <c r="F5" s="4"/>
      <c r="G5" s="4"/>
      <c r="H5" s="4"/>
      <c r="I5" s="4"/>
      <c r="J5" s="4"/>
      <c r="K5" s="6"/>
    </row>
    <row r="6" spans="1:12" ht="29.4" thickBot="1" x14ac:dyDescent="0.35">
      <c r="A6" s="7" t="s">
        <v>1</v>
      </c>
      <c r="B6" s="7"/>
      <c r="C6" s="33"/>
      <c r="D6" s="34" t="s">
        <v>2</v>
      </c>
      <c r="E6" s="35"/>
      <c r="F6" s="35"/>
      <c r="G6" s="35"/>
      <c r="H6" s="35"/>
      <c r="I6" s="35"/>
      <c r="J6" s="36"/>
      <c r="K6" s="8" t="s">
        <v>3</v>
      </c>
    </row>
    <row r="7" spans="1:12" ht="28.8" x14ac:dyDescent="0.3">
      <c r="A7" s="9"/>
      <c r="B7" s="10"/>
      <c r="C7" s="11"/>
      <c r="D7" s="12" t="s">
        <v>4</v>
      </c>
      <c r="E7" s="13" t="s">
        <v>5</v>
      </c>
      <c r="F7" s="13" t="s">
        <v>6</v>
      </c>
      <c r="G7" s="13" t="s">
        <v>7</v>
      </c>
      <c r="H7" s="13"/>
      <c r="I7" s="13"/>
      <c r="J7" s="13"/>
      <c r="K7" s="14"/>
    </row>
    <row r="8" spans="1:12" x14ac:dyDescent="0.3">
      <c r="A8" s="15" t="s">
        <v>8</v>
      </c>
      <c r="B8" s="10">
        <v>100000</v>
      </c>
      <c r="C8" s="16"/>
      <c r="D8" s="17">
        <v>40234.5</v>
      </c>
      <c r="E8" s="17"/>
      <c r="F8" s="17">
        <v>7500</v>
      </c>
      <c r="G8" s="17"/>
      <c r="H8" s="17"/>
      <c r="I8" s="17"/>
      <c r="J8" s="17"/>
      <c r="K8" s="18">
        <f t="shared" ref="K8:K15" si="0">B8-SUM(D8:J8)</f>
        <v>52265.5</v>
      </c>
    </row>
    <row r="9" spans="1:12" x14ac:dyDescent="0.3">
      <c r="A9" s="15" t="s">
        <v>9</v>
      </c>
      <c r="B9" s="10">
        <v>100000</v>
      </c>
      <c r="C9" s="16"/>
      <c r="D9" s="19"/>
      <c r="E9" s="13"/>
      <c r="F9" s="13">
        <v>7500</v>
      </c>
      <c r="G9" s="13"/>
      <c r="H9" s="13"/>
      <c r="I9" s="13"/>
      <c r="J9" s="13"/>
      <c r="K9" s="18">
        <f t="shared" si="0"/>
        <v>92500</v>
      </c>
    </row>
    <row r="10" spans="1:12" x14ac:dyDescent="0.3">
      <c r="A10" s="15" t="s">
        <v>10</v>
      </c>
      <c r="B10" s="10">
        <v>100000</v>
      </c>
      <c r="C10" s="16"/>
      <c r="D10" s="19"/>
      <c r="E10" s="20"/>
      <c r="F10" s="20"/>
      <c r="G10" s="20"/>
      <c r="H10" s="20"/>
      <c r="I10" s="20"/>
      <c r="J10" s="20"/>
      <c r="K10" s="18">
        <f t="shared" si="0"/>
        <v>100000</v>
      </c>
    </row>
    <row r="11" spans="1:12" x14ac:dyDescent="0.3">
      <c r="A11" s="15" t="s">
        <v>11</v>
      </c>
      <c r="B11" s="10">
        <v>100000</v>
      </c>
      <c r="C11" s="16"/>
      <c r="D11" s="19"/>
      <c r="E11" s="13"/>
      <c r="F11" s="13"/>
      <c r="G11" s="13">
        <v>25000</v>
      </c>
      <c r="H11" s="13"/>
      <c r="I11" s="13"/>
      <c r="J11" s="13"/>
      <c r="K11" s="18">
        <f t="shared" si="0"/>
        <v>75000</v>
      </c>
    </row>
    <row r="12" spans="1:12" x14ac:dyDescent="0.3">
      <c r="A12" s="15" t="s">
        <v>12</v>
      </c>
      <c r="B12" s="10">
        <v>100000</v>
      </c>
      <c r="C12" s="16"/>
      <c r="D12" s="19"/>
      <c r="E12" s="13">
        <v>20000</v>
      </c>
      <c r="F12" s="13"/>
      <c r="G12" s="13"/>
      <c r="H12" s="13"/>
      <c r="I12" s="13"/>
      <c r="J12" s="13"/>
      <c r="K12" s="18">
        <f t="shared" si="0"/>
        <v>80000</v>
      </c>
    </row>
    <row r="13" spans="1:12" x14ac:dyDescent="0.3">
      <c r="A13" s="15" t="s">
        <v>13</v>
      </c>
      <c r="B13" s="10">
        <v>100000</v>
      </c>
      <c r="C13" s="16"/>
      <c r="D13" s="19"/>
      <c r="E13" s="13">
        <v>20000</v>
      </c>
      <c r="F13" s="13"/>
      <c r="G13" s="13"/>
      <c r="H13" s="13"/>
      <c r="I13" s="13"/>
      <c r="J13" s="13"/>
      <c r="K13" s="18">
        <f t="shared" si="0"/>
        <v>80000</v>
      </c>
    </row>
    <row r="14" spans="1:12" x14ac:dyDescent="0.3">
      <c r="A14" s="15" t="s">
        <v>14</v>
      </c>
      <c r="B14" s="10">
        <v>137500</v>
      </c>
      <c r="C14" s="16"/>
      <c r="D14" s="12"/>
      <c r="E14" s="13"/>
      <c r="F14" s="13"/>
      <c r="G14" s="13"/>
      <c r="H14" s="13"/>
      <c r="I14" s="13"/>
      <c r="J14" s="13"/>
      <c r="K14" s="18">
        <f t="shared" si="0"/>
        <v>137500</v>
      </c>
    </row>
    <row r="15" spans="1:12" x14ac:dyDescent="0.3">
      <c r="A15" s="15" t="s">
        <v>15</v>
      </c>
      <c r="B15" s="10">
        <v>68000</v>
      </c>
      <c r="C15" s="21"/>
      <c r="D15" s="12"/>
      <c r="E15" s="13"/>
      <c r="F15" s="13"/>
      <c r="G15" s="13"/>
      <c r="H15" s="13"/>
      <c r="I15" s="13"/>
      <c r="J15" s="13"/>
      <c r="K15" s="18">
        <f t="shared" si="0"/>
        <v>68000</v>
      </c>
    </row>
    <row r="16" spans="1:12" ht="15" thickBot="1" x14ac:dyDescent="0.35">
      <c r="A16" s="22"/>
      <c r="B16" s="23">
        <f>SUM(B8:B15)</f>
        <v>805500</v>
      </c>
      <c r="C16" s="24"/>
      <c r="D16" s="25">
        <f>SUM(D8:D14)</f>
        <v>40234.5</v>
      </c>
      <c r="E16" s="26">
        <f t="shared" ref="E16:G16" si="1">SUM(E8:E14)</f>
        <v>40000</v>
      </c>
      <c r="F16" s="26">
        <f t="shared" si="1"/>
        <v>15000</v>
      </c>
      <c r="G16" s="26">
        <f t="shared" si="1"/>
        <v>25000</v>
      </c>
      <c r="H16" s="27"/>
      <c r="I16" s="27"/>
      <c r="J16" s="27"/>
      <c r="K16" s="28">
        <f>SUM(K8:K15)</f>
        <v>685265.5</v>
      </c>
    </row>
    <row r="17" spans="1:11" x14ac:dyDescent="0.3">
      <c r="B17" s="29"/>
      <c r="D17" s="30" t="s">
        <v>16</v>
      </c>
      <c r="E17" s="31">
        <f>SUM(D16:G16)</f>
        <v>120234.5</v>
      </c>
      <c r="J17" s="30" t="s">
        <v>17</v>
      </c>
      <c r="K17" s="32">
        <v>750000</v>
      </c>
    </row>
    <row r="18" spans="1:11" x14ac:dyDescent="0.3">
      <c r="J18" s="30" t="s">
        <v>18</v>
      </c>
      <c r="K18" s="32">
        <f>K17-K16</f>
        <v>64734.5</v>
      </c>
    </row>
    <row r="19" spans="1:11" x14ac:dyDescent="0.3">
      <c r="K19" s="1"/>
    </row>
    <row r="20" spans="1:11" x14ac:dyDescent="0.3">
      <c r="K20" s="1"/>
    </row>
    <row r="21" spans="1:11" ht="15" thickBot="1" x14ac:dyDescent="0.35">
      <c r="B21" s="4"/>
      <c r="C21" s="4"/>
      <c r="D21" s="4"/>
      <c r="E21" s="4"/>
      <c r="F21" s="4"/>
      <c r="G21" s="4"/>
      <c r="H21" s="4"/>
      <c r="I21" s="4"/>
      <c r="J21" s="4"/>
      <c r="K21" s="6"/>
    </row>
    <row r="22" spans="1:11" ht="29.4" thickBot="1" x14ac:dyDescent="0.35">
      <c r="A22" s="7" t="s">
        <v>1</v>
      </c>
      <c r="B22" s="7"/>
      <c r="C22" s="33"/>
      <c r="D22" s="34" t="s">
        <v>19</v>
      </c>
      <c r="E22" s="35"/>
      <c r="F22" s="35"/>
      <c r="G22" s="35"/>
      <c r="H22" s="35"/>
      <c r="I22" s="35"/>
      <c r="J22" s="36"/>
      <c r="K22" s="8" t="s">
        <v>3</v>
      </c>
    </row>
    <row r="23" spans="1:11" ht="57.6" x14ac:dyDescent="0.3">
      <c r="A23" s="9"/>
      <c r="B23" s="10"/>
      <c r="C23" s="11"/>
      <c r="D23" s="12" t="s">
        <v>20</v>
      </c>
      <c r="E23" s="13" t="s">
        <v>21</v>
      </c>
      <c r="F23" s="13" t="s">
        <v>22</v>
      </c>
      <c r="G23" s="13" t="s">
        <v>23</v>
      </c>
      <c r="H23" s="13"/>
      <c r="I23" s="13"/>
      <c r="J23" s="13"/>
      <c r="K23" s="14"/>
    </row>
    <row r="24" spans="1:11" x14ac:dyDescent="0.3">
      <c r="A24" s="15" t="s">
        <v>8</v>
      </c>
      <c r="B24" s="10">
        <f>52266+10789</f>
        <v>63055</v>
      </c>
      <c r="C24" s="16"/>
      <c r="D24" s="17"/>
      <c r="E24" s="17"/>
      <c r="F24" s="17"/>
      <c r="G24" s="17"/>
      <c r="H24" s="17"/>
      <c r="I24" s="17"/>
      <c r="J24" s="17"/>
      <c r="K24" s="18">
        <f t="shared" ref="K24:K31" si="2">B24-SUM(D24:J24)</f>
        <v>63055</v>
      </c>
    </row>
    <row r="25" spans="1:11" x14ac:dyDescent="0.3">
      <c r="A25" s="15" t="s">
        <v>9</v>
      </c>
      <c r="B25" s="10">
        <f>92500+10789</f>
        <v>103289</v>
      </c>
      <c r="C25" s="16"/>
      <c r="D25" s="19"/>
      <c r="E25" s="13">
        <v>18000</v>
      </c>
      <c r="F25" s="13">
        <v>12500</v>
      </c>
      <c r="G25" s="13">
        <v>99999</v>
      </c>
      <c r="H25" s="13"/>
      <c r="I25" s="13"/>
      <c r="J25" s="13"/>
      <c r="K25" s="18">
        <f t="shared" si="2"/>
        <v>-27210</v>
      </c>
    </row>
    <row r="26" spans="1:11" x14ac:dyDescent="0.3">
      <c r="A26" s="15" t="s">
        <v>10</v>
      </c>
      <c r="B26" s="10">
        <f>100000+10789</f>
        <v>110789</v>
      </c>
      <c r="C26" s="16"/>
      <c r="D26" s="19"/>
      <c r="E26" s="20"/>
      <c r="F26" s="20">
        <v>12500</v>
      </c>
      <c r="G26" s="20"/>
      <c r="H26" s="20"/>
      <c r="I26" s="20"/>
      <c r="J26" s="20"/>
      <c r="K26" s="18">
        <f t="shared" si="2"/>
        <v>98289</v>
      </c>
    </row>
    <row r="27" spans="1:11" x14ac:dyDescent="0.3">
      <c r="A27" s="15" t="s">
        <v>11</v>
      </c>
      <c r="B27" s="10">
        <f>75000+10789</f>
        <v>85789</v>
      </c>
      <c r="C27" s="16"/>
      <c r="D27" s="19"/>
      <c r="E27" s="13">
        <v>10000</v>
      </c>
      <c r="F27" s="13"/>
      <c r="G27" s="13"/>
      <c r="H27" s="13"/>
      <c r="I27" s="13"/>
      <c r="J27" s="13"/>
      <c r="K27" s="18">
        <f t="shared" si="2"/>
        <v>75789</v>
      </c>
    </row>
    <row r="28" spans="1:11" x14ac:dyDescent="0.3">
      <c r="A28" s="15" t="s">
        <v>12</v>
      </c>
      <c r="B28" s="10">
        <f>80000+10789</f>
        <v>90789</v>
      </c>
      <c r="C28" s="16"/>
      <c r="D28" s="19">
        <v>18750</v>
      </c>
      <c r="E28" s="13"/>
      <c r="F28" s="13"/>
      <c r="G28" s="13"/>
      <c r="H28" s="13"/>
      <c r="I28" s="13"/>
      <c r="J28" s="13"/>
      <c r="K28" s="18">
        <f t="shared" si="2"/>
        <v>72039</v>
      </c>
    </row>
    <row r="29" spans="1:11" x14ac:dyDescent="0.3">
      <c r="A29" s="15" t="s">
        <v>13</v>
      </c>
      <c r="B29" s="10">
        <f>80000+10789</f>
        <v>90789</v>
      </c>
      <c r="C29" s="16"/>
      <c r="D29" s="19"/>
      <c r="E29" s="13"/>
      <c r="F29" s="13"/>
      <c r="G29" s="13"/>
      <c r="H29" s="13"/>
      <c r="I29" s="13"/>
      <c r="J29" s="13"/>
      <c r="K29" s="18">
        <f t="shared" si="2"/>
        <v>90789</v>
      </c>
    </row>
    <row r="30" spans="1:11" x14ac:dyDescent="0.3">
      <c r="A30" s="15" t="s">
        <v>14</v>
      </c>
      <c r="B30" s="10">
        <v>137500</v>
      </c>
      <c r="C30" s="16"/>
      <c r="D30" s="12"/>
      <c r="E30" s="13"/>
      <c r="F30" s="13"/>
      <c r="G30" s="13"/>
      <c r="H30" s="13"/>
      <c r="I30" s="13"/>
      <c r="J30" s="13"/>
      <c r="K30" s="18">
        <f t="shared" si="2"/>
        <v>137500</v>
      </c>
    </row>
    <row r="31" spans="1:11" x14ac:dyDescent="0.3">
      <c r="A31" s="15" t="s">
        <v>15</v>
      </c>
      <c r="B31" s="10">
        <v>68000</v>
      </c>
      <c r="C31" s="21"/>
      <c r="D31" s="12"/>
      <c r="E31" s="13"/>
      <c r="F31" s="13"/>
      <c r="G31" s="13"/>
      <c r="H31" s="13"/>
      <c r="I31" s="13"/>
      <c r="J31" s="13"/>
      <c r="K31" s="18">
        <f t="shared" si="2"/>
        <v>68000</v>
      </c>
    </row>
    <row r="32" spans="1:11" ht="15" thickBot="1" x14ac:dyDescent="0.35">
      <c r="A32" s="22"/>
      <c r="B32" s="23">
        <f>SUM(B24:B31)</f>
        <v>750000</v>
      </c>
      <c r="C32" s="24"/>
      <c r="D32" s="25">
        <f>SUM(D24:D30)</f>
        <v>18750</v>
      </c>
      <c r="E32" s="26">
        <f t="shared" ref="E32:G32" si="3">SUM(E24:E30)</f>
        <v>28000</v>
      </c>
      <c r="F32" s="26">
        <f t="shared" si="3"/>
        <v>25000</v>
      </c>
      <c r="G32" s="26">
        <f t="shared" si="3"/>
        <v>99999</v>
      </c>
      <c r="H32" s="27"/>
      <c r="I32" s="27"/>
      <c r="J32" s="27"/>
      <c r="K32" s="28">
        <f>SUM(K24:K31)</f>
        <v>578251</v>
      </c>
    </row>
    <row r="33" spans="2:11" x14ac:dyDescent="0.3">
      <c r="B33" s="29"/>
      <c r="D33" s="30" t="s">
        <v>16</v>
      </c>
      <c r="E33" s="31">
        <f>SUM(D32:G32)</f>
        <v>171749</v>
      </c>
      <c r="J33" s="30" t="s">
        <v>17</v>
      </c>
      <c r="K33" s="32">
        <v>750000</v>
      </c>
    </row>
    <row r="34" spans="2:11" x14ac:dyDescent="0.3">
      <c r="J34" s="30"/>
      <c r="K34" s="32"/>
    </row>
    <row r="35" spans="2:11" x14ac:dyDescent="0.3">
      <c r="K35" s="1"/>
    </row>
  </sheetData>
  <mergeCells count="2">
    <mergeCell ref="D6:J6"/>
    <mergeCell ref="D22:J22"/>
  </mergeCells>
  <pageMargins left="0.7" right="0.7" top="0.75" bottom="0.7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Darling</dc:creator>
  <cp:lastModifiedBy>Diane Kielty</cp:lastModifiedBy>
  <cp:lastPrinted>2024-02-08T19:01:28Z</cp:lastPrinted>
  <dcterms:created xsi:type="dcterms:W3CDTF">2023-11-09T19:11:47Z</dcterms:created>
  <dcterms:modified xsi:type="dcterms:W3CDTF">2024-03-08T15:36:35Z</dcterms:modified>
</cp:coreProperties>
</file>